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S7" i="1"/>
  <c r="T7" i="1" s="1"/>
  <c r="P7" i="1"/>
  <c r="Q7" i="1" s="1"/>
  <c r="M7" i="1"/>
  <c r="N7" i="1" s="1"/>
  <c r="J7" i="1"/>
  <c r="K7" i="1" s="1"/>
  <c r="G7" i="1"/>
  <c r="H7" i="1" s="1"/>
  <c r="S6" i="1"/>
  <c r="T6" i="1" s="1"/>
  <c r="P6" i="1"/>
  <c r="Q6" i="1" s="1"/>
  <c r="Q8" i="1" s="1"/>
  <c r="M6" i="1"/>
  <c r="N6" i="1" s="1"/>
  <c r="J6" i="1"/>
  <c r="K6" i="1" s="1"/>
  <c r="K8" i="1" s="1"/>
  <c r="G6" i="1"/>
  <c r="H6" i="1" s="1"/>
  <c r="H8" i="1" l="1"/>
  <c r="F11" i="1" s="1"/>
  <c r="H11" i="1" s="1"/>
  <c r="H12" i="1" s="1"/>
  <c r="T8" i="1"/>
  <c r="T12" i="1" s="1"/>
  <c r="O11" i="1"/>
  <c r="Q11" i="1" s="1"/>
  <c r="Q12" i="1" s="1"/>
  <c r="I11" i="1"/>
  <c r="K11" i="1" s="1"/>
  <c r="K12" i="1" s="1"/>
  <c r="N8" i="1"/>
  <c r="L11" i="1" l="1"/>
  <c r="N11" i="1" s="1"/>
  <c r="N12" i="1" s="1"/>
  <c r="F13" i="1" s="1"/>
</calcChain>
</file>

<file path=xl/sharedStrings.xml><?xml version="1.0" encoding="utf-8"?>
<sst xmlns="http://schemas.openxmlformats.org/spreadsheetml/2006/main" count="63" uniqueCount="35">
  <si>
    <t>Ценово предложение  на участник .................................................................................................................................</t>
  </si>
  <si>
    <t>№</t>
  </si>
  <si>
    <t>НАИМЕНОВАНИЕ</t>
  </si>
  <si>
    <t>Мярка</t>
  </si>
  <si>
    <t xml:space="preserve">Единична базова цена(BGN)
лева, без вкл. ДДС
</t>
  </si>
  <si>
    <t>Търговска отстъпка %</t>
  </si>
  <si>
    <t>ЕВН Център за услуги ЕООД</t>
  </si>
  <si>
    <t>ЕВН България Топлофикация ЕАД</t>
  </si>
  <si>
    <t xml:space="preserve"> ЕВН България Електроснабдяване ЕАД</t>
  </si>
  <si>
    <t>ЕВН-КАВАРНА ЕООД</t>
  </si>
  <si>
    <t>ЕВН Трейдинг Саут Ийст Юръп ЕАД</t>
  </si>
  <si>
    <t>Прогнозно количество</t>
  </si>
  <si>
    <t>Формирана единична  цена на база предложена търговска отстъпка (d) от базова цена ( c )</t>
  </si>
  <si>
    <t>Стойност в лева, без вкл. ДДС</t>
  </si>
  <si>
    <t>а</t>
  </si>
  <si>
    <t>b</t>
  </si>
  <si>
    <t>c</t>
  </si>
  <si>
    <t>d</t>
  </si>
  <si>
    <t>Гориво Бензин А95</t>
  </si>
  <si>
    <t>л.</t>
  </si>
  <si>
    <t xml:space="preserve">Гориво Дизел </t>
  </si>
  <si>
    <t>обща стойност на горивото (бензин + дизел)</t>
  </si>
  <si>
    <t xml:space="preserve">Базова стойност на консумативи равна на 2 % от общата стойност на горивото (бензин + дизел) </t>
  </si>
  <si>
    <t>формирана стойност на консумативи на база търговка отстъпка от базова стойност</t>
  </si>
  <si>
    <t>базова стойност на консумативи равна на 2 % от общата стойност на горивото (бензин + дизел)</t>
  </si>
  <si>
    <t>формирана стойност на консумативи на база търговка отстъпка (d) от базова стойност ( c)</t>
  </si>
  <si>
    <t>обща цена в лева ( горива + консумативи) по дружества, без включен ДДС</t>
  </si>
  <si>
    <t>Обща цена в лева ( горива + консумативи) за всички дружества, без включен ДДС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</si>
  <si>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 в лева ( горива + консумативи) за всички дружества, без включен ДДС“.</t>
  </si>
  <si>
    <t xml:space="preserve">Посочените по-горе количества са прогнозни, необвързващи за Възложителя и служат за база при изготвянето на ценово сравнение между участниците.   
</t>
  </si>
  <si>
    <t>С участника, предложил най-ниска цена, ще бъдат сключени 5 отделни договора  за съответните дружества с прогнозна и необвързваща стойност, като потреблението по тях ще се извършва на база и към момента на възникване на реални нужди при Възложителя.</t>
  </si>
  <si>
    <t>Дата: .......................................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</si>
  <si>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Консумативи за автомобили, предлагани в мрежата от търговски обекти на участника</t>
  </si>
  <si>
    <t>Заложената по-горе единична базова цена е "средна цена за деня" за съответното гориво към дата 30.07.2019, публикувана на интернет адрес: https://bg.fuelo.net/prices/date/2019-07-30?lang=bg, като служи единствено за направа на ценово сравнение между участниците.</t>
  </si>
  <si>
    <t>по процедура на договаряне с предварителна покана за участие №124-ЕР-19-СЕ-Д-З                        
Предмет: Доставка на горива, смазочни материали и консумативи за автомобили на дружества от групата на ЕВН България, по обособени позиции.
относно обособена позиция 2 - Доставка на горива, смазочни материали и консумативи за автомобили на ЕВН Център за услуги ЕООД, ЕВН България Топлофикация ЕАД, ЕВН България Електроснабдяване ЕАД, ЕВН-КАВАРНА ЕООД и ЕВН Трейдинг Саут Ийст Юръп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</si>
</sst>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DE7DD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center" vertical="top" wrapText="1"/>
    </xf>
    <xf numFmtId="0" fontId="2" fillId="2" borderId="16" xfId="0" applyFont="1" applyFill="1" applyBorder="1" applyAlignment="1" applyProtection="1">
      <alignment horizontal="center" vertical="top" wrapText="1"/>
    </xf>
    <xf numFmtId="0" fontId="2" fillId="2" borderId="17" xfId="0" applyFont="1" applyFill="1" applyBorder="1" applyAlignment="1" applyProtection="1">
      <alignment horizontal="center" vertical="top" wrapText="1"/>
    </xf>
    <xf numFmtId="0" fontId="2" fillId="2" borderId="18" xfId="0" applyFont="1" applyFill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 wrapText="1"/>
    </xf>
    <xf numFmtId="0" fontId="2" fillId="0" borderId="19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10" fontId="3" fillId="3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16" xfId="0" applyNumberFormat="1" applyFont="1" applyBorder="1" applyAlignment="1" applyProtection="1">
      <alignment horizontal="right" vertical="center" wrapText="1" indent="1"/>
    </xf>
    <xf numFmtId="4" fontId="3" fillId="0" borderId="17" xfId="0" applyNumberFormat="1" applyFont="1" applyBorder="1" applyAlignment="1" applyProtection="1">
      <alignment horizontal="right" vertical="center" wrapText="1" indent="1"/>
    </xf>
    <xf numFmtId="4" fontId="3" fillId="0" borderId="18" xfId="0" applyNumberFormat="1" applyFont="1" applyBorder="1" applyAlignment="1" applyProtection="1">
      <alignment horizontal="right" vertical="center" wrapText="1" indent="1"/>
    </xf>
    <xf numFmtId="0" fontId="0" fillId="0" borderId="0" xfId="0" applyAlignment="1" applyProtection="1">
      <alignment vertical="top" wrapText="1"/>
    </xf>
    <xf numFmtId="0" fontId="3" fillId="0" borderId="24" xfId="0" applyFont="1" applyFill="1" applyBorder="1" applyAlignment="1" applyProtection="1">
      <alignment vertical="top" wrapText="1"/>
    </xf>
    <xf numFmtId="0" fontId="3" fillId="0" borderId="25" xfId="0" applyFont="1" applyFill="1" applyBorder="1" applyAlignment="1" applyProtection="1">
      <alignment vertical="top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vertical="top" wrapText="1"/>
    </xf>
    <xf numFmtId="0" fontId="3" fillId="0" borderId="27" xfId="0" applyFont="1" applyBorder="1" applyProtection="1"/>
    <xf numFmtId="0" fontId="3" fillId="0" borderId="27" xfId="0" applyFont="1" applyFill="1" applyBorder="1" applyAlignment="1" applyProtection="1">
      <alignment horizontal="center" vertical="top" wrapText="1"/>
    </xf>
    <xf numFmtId="0" fontId="3" fillId="0" borderId="22" xfId="0" applyFont="1" applyFill="1" applyBorder="1" applyAlignment="1" applyProtection="1">
      <alignment horizontal="center" vertical="top" wrapText="1"/>
    </xf>
    <xf numFmtId="0" fontId="3" fillId="0" borderId="22" xfId="0" applyFont="1" applyBorder="1" applyProtection="1"/>
    <xf numFmtId="0" fontId="3" fillId="0" borderId="23" xfId="0" applyFont="1" applyBorder="1" applyProtection="1"/>
    <xf numFmtId="4" fontId="3" fillId="0" borderId="22" xfId="0" applyNumberFormat="1" applyFont="1" applyFill="1" applyBorder="1" applyAlignment="1" applyProtection="1">
      <alignment horizontal="center" vertical="center"/>
    </xf>
    <xf numFmtId="4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2" xfId="0" applyNumberFormat="1" applyFont="1" applyFill="1" applyBorder="1" applyAlignment="1" applyProtection="1">
      <alignment horizontal="right" vertical="center" wrapText="1" indent="1"/>
    </xf>
    <xf numFmtId="0" fontId="4" fillId="0" borderId="30" xfId="0" applyFont="1" applyBorder="1" applyAlignment="1" applyProtection="1">
      <alignment vertical="top" wrapText="1"/>
    </xf>
    <xf numFmtId="0" fontId="5" fillId="0" borderId="33" xfId="0" applyFont="1" applyBorder="1" applyAlignment="1" applyProtection="1">
      <alignment horizontal="right" vertical="center" wrapText="1" indent="1"/>
    </xf>
    <xf numFmtId="4" fontId="2" fillId="0" borderId="33" xfId="0" applyNumberFormat="1" applyFont="1" applyBorder="1" applyAlignment="1" applyProtection="1">
      <alignment horizontal="right" vertical="center" wrapText="1" indent="1"/>
    </xf>
    <xf numFmtId="4" fontId="2" fillId="0" borderId="34" xfId="0" applyNumberFormat="1" applyFont="1" applyBorder="1" applyAlignment="1" applyProtection="1">
      <alignment horizontal="right" vertical="center" wrapText="1" indent="1"/>
    </xf>
    <xf numFmtId="0" fontId="1" fillId="0" borderId="0" xfId="0" applyFont="1" applyAlignment="1" applyProtection="1">
      <alignment vertical="top" wrapText="1"/>
    </xf>
    <xf numFmtId="0" fontId="1" fillId="0" borderId="4" xfId="0" applyFont="1" applyBorder="1" applyAlignment="1" applyProtection="1">
      <alignment vertical="top" wrapText="1"/>
    </xf>
    <xf numFmtId="4" fontId="7" fillId="2" borderId="35" xfId="0" applyNumberFormat="1" applyFont="1" applyFill="1" applyBorder="1" applyAlignment="1" applyProtection="1">
      <alignment horizontal="right" vertical="center" wrapText="1" indent="1"/>
    </xf>
    <xf numFmtId="0" fontId="8" fillId="0" borderId="5" xfId="0" applyFont="1" applyBorder="1" applyAlignment="1" applyProtection="1">
      <alignment horizontal="right" vertical="center" wrapText="1" indent="1"/>
    </xf>
    <xf numFmtId="2" fontId="1" fillId="0" borderId="5" xfId="0" applyNumberFormat="1" applyFont="1" applyBorder="1" applyAlignment="1" applyProtection="1">
      <alignment horizontal="right" vertical="center" wrapText="1" indent="1"/>
    </xf>
    <xf numFmtId="0" fontId="1" fillId="0" borderId="5" xfId="0" applyFont="1" applyBorder="1" applyAlignment="1" applyProtection="1">
      <alignment horizontal="right" vertical="center" wrapText="1" indent="1"/>
    </xf>
    <xf numFmtId="2" fontId="1" fillId="0" borderId="6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Border="1" applyAlignment="1" applyProtection="1">
      <alignment horizontal="right" vertical="center" wrapText="1" indent="1"/>
    </xf>
    <xf numFmtId="2" fontId="1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right" vertical="center" wrapText="1" indent="1"/>
    </xf>
    <xf numFmtId="2" fontId="1" fillId="0" borderId="2" xfId="0" applyNumberFormat="1" applyFont="1" applyBorder="1" applyAlignment="1" applyProtection="1">
      <alignment horizontal="right" vertical="center" wrapText="1" indent="1"/>
    </xf>
    <xf numFmtId="2" fontId="9" fillId="0" borderId="0" xfId="0" applyNumberFormat="1" applyFont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center" vertical="top" wrapText="1"/>
    </xf>
    <xf numFmtId="0" fontId="2" fillId="2" borderId="28" xfId="0" applyFont="1" applyFill="1" applyBorder="1" applyAlignment="1" applyProtection="1">
      <alignment horizontal="center" vertical="top" wrapText="1"/>
    </xf>
    <xf numFmtId="0" fontId="2" fillId="2" borderId="27" xfId="0" applyFont="1" applyFill="1" applyBorder="1" applyAlignment="1" applyProtection="1">
      <alignment horizontal="center" vertical="top" wrapText="1"/>
    </xf>
    <xf numFmtId="4" fontId="2" fillId="2" borderId="27" xfId="0" applyNumberFormat="1" applyFont="1" applyFill="1" applyBorder="1" applyAlignment="1" applyProtection="1">
      <alignment horizontal="center" vertical="top" wrapText="1"/>
    </xf>
    <xf numFmtId="4" fontId="2" fillId="2" borderId="29" xfId="0" applyNumberFormat="1" applyFont="1" applyFill="1" applyBorder="1" applyAlignment="1" applyProtection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right" vertical="center" wrapText="1" indent="1"/>
    </xf>
    <xf numFmtId="4" fontId="2" fillId="2" borderId="22" xfId="0" applyNumberFormat="1" applyFont="1" applyFill="1" applyBorder="1" applyAlignment="1" applyProtection="1">
      <alignment horizontal="right" vertical="center" wrapText="1" indent="1"/>
    </xf>
    <xf numFmtId="10" fontId="3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2" fontId="9" fillId="0" borderId="0" xfId="0" applyNumberFormat="1" applyFont="1" applyBorder="1" applyAlignment="1" applyProtection="1">
      <alignment horizontal="left" vertical="top" wrapText="1"/>
    </xf>
    <xf numFmtId="2" fontId="0" fillId="0" borderId="0" xfId="0" applyNumberFormat="1" applyFont="1" applyBorder="1" applyAlignment="1" applyProtection="1">
      <alignment horizontal="left" wrapText="1"/>
      <protection locked="0"/>
    </xf>
    <xf numFmtId="2" fontId="0" fillId="0" borderId="0" xfId="0" applyNumberFormat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2" fillId="0" borderId="31" xfId="0" applyFont="1" applyBorder="1" applyAlignment="1" applyProtection="1">
      <alignment horizontal="left" vertical="top" wrapText="1"/>
    </xf>
    <xf numFmtId="0" fontId="2" fillId="0" borderId="3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top" wrapText="1"/>
    </xf>
    <xf numFmtId="0" fontId="2" fillId="0" borderId="21" xfId="0" applyFont="1" applyBorder="1" applyAlignment="1" applyProtection="1">
      <alignment horizontal="center" vertical="top" wrapText="1"/>
    </xf>
    <xf numFmtId="4" fontId="3" fillId="2" borderId="22" xfId="0" applyNumberFormat="1" applyFont="1" applyFill="1" applyBorder="1" applyAlignment="1" applyProtection="1">
      <alignment horizontal="center" vertical="center" wrapText="1"/>
    </xf>
    <xf numFmtId="4" fontId="3" fillId="2" borderId="22" xfId="0" applyNumberFormat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wrapText="1"/>
      <protection locked="0"/>
    </xf>
    <xf numFmtId="0" fontId="10" fillId="3" borderId="2" xfId="0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0" borderId="4" xfId="0" applyFont="1" applyBorder="1" applyAlignment="1" applyProtection="1">
      <alignment horizontal="left" vertical="top" wrapText="1"/>
    </xf>
    <xf numFmtId="0" fontId="10" fillId="0" borderId="5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2" borderId="10" xfId="0" applyFont="1" applyFill="1" applyBorder="1" applyAlignment="1" applyProtection="1">
      <alignment horizontal="center" vertical="top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2" fillId="2" borderId="12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7DD"/>
      <color rgb="FFFBE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291353</xdr:colOff>
      <xdr:row>0</xdr:row>
      <xdr:rowOff>44825</xdr:rowOff>
    </xdr:from>
    <xdr:to>
      <xdr:col>19</xdr:col>
      <xdr:colOff>597087</xdr:colOff>
      <xdr:row>1</xdr:row>
      <xdr:rowOff>309246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0794" y="44825"/>
          <a:ext cx="1146175" cy="4997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zoomScale="85" zoomScaleNormal="85" workbookViewId="0">
      <selection activeCell="A2" sqref="A2:T2"/>
    </sheetView>
  </sheetViews>
  <sheetFormatPr defaultRowHeight="15" x14ac:dyDescent="0.25"/>
  <cols>
    <col min="2" max="2" width="18.5703125" customWidth="1"/>
    <col min="4" max="4" width="10.7109375" customWidth="1"/>
    <col min="5" max="5" width="9.85546875" customWidth="1"/>
    <col min="6" max="6" width="14.85546875" customWidth="1"/>
    <col min="7" max="7" width="12.7109375" customWidth="1"/>
    <col min="8" max="8" width="14.5703125" customWidth="1"/>
    <col min="9" max="10" width="13.140625" customWidth="1"/>
    <col min="11" max="11" width="15" customWidth="1"/>
    <col min="12" max="12" width="14.28515625" customWidth="1"/>
    <col min="13" max="13" width="12.140625" customWidth="1"/>
    <col min="14" max="14" width="14.7109375" customWidth="1"/>
    <col min="15" max="15" width="13.42578125" customWidth="1"/>
    <col min="16" max="16" width="13.5703125" customWidth="1"/>
    <col min="17" max="17" width="13.28515625" customWidth="1"/>
    <col min="18" max="18" width="13.140625" customWidth="1"/>
    <col min="19" max="19" width="12.5703125" customWidth="1"/>
    <col min="20" max="20" width="17" customWidth="1"/>
  </cols>
  <sheetData>
    <row r="1" spans="1:22" ht="18.75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7"/>
      <c r="U1" s="1"/>
      <c r="V1" s="2"/>
    </row>
    <row r="2" spans="1:22" ht="76.5" customHeight="1" thickBot="1" x14ac:dyDescent="0.3">
      <c r="A2" s="78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80"/>
      <c r="U2" s="1"/>
      <c r="V2" s="2"/>
    </row>
    <row r="3" spans="1:22" x14ac:dyDescent="0.25">
      <c r="A3" s="81" t="s">
        <v>1</v>
      </c>
      <c r="B3" s="83" t="s">
        <v>2</v>
      </c>
      <c r="C3" s="83" t="s">
        <v>3</v>
      </c>
      <c r="D3" s="83" t="s">
        <v>4</v>
      </c>
      <c r="E3" s="85" t="s">
        <v>5</v>
      </c>
      <c r="F3" s="87" t="s">
        <v>6</v>
      </c>
      <c r="G3" s="88"/>
      <c r="H3" s="89"/>
      <c r="I3" s="87" t="s">
        <v>7</v>
      </c>
      <c r="J3" s="88"/>
      <c r="K3" s="89"/>
      <c r="L3" s="87" t="s">
        <v>8</v>
      </c>
      <c r="M3" s="88"/>
      <c r="N3" s="89"/>
      <c r="O3" s="87" t="s">
        <v>9</v>
      </c>
      <c r="P3" s="88"/>
      <c r="Q3" s="89"/>
      <c r="R3" s="87" t="s">
        <v>10</v>
      </c>
      <c r="S3" s="88"/>
      <c r="T3" s="89"/>
      <c r="U3" s="3"/>
      <c r="V3" s="2"/>
    </row>
    <row r="4" spans="1:22" ht="123.75" customHeight="1" x14ac:dyDescent="0.25">
      <c r="A4" s="82"/>
      <c r="B4" s="84"/>
      <c r="C4" s="84"/>
      <c r="D4" s="84"/>
      <c r="E4" s="86"/>
      <c r="F4" s="4" t="s">
        <v>11</v>
      </c>
      <c r="G4" s="5" t="s">
        <v>12</v>
      </c>
      <c r="H4" s="6" t="s">
        <v>13</v>
      </c>
      <c r="I4" s="4" t="s">
        <v>11</v>
      </c>
      <c r="J4" s="5" t="s">
        <v>12</v>
      </c>
      <c r="K4" s="6" t="s">
        <v>13</v>
      </c>
      <c r="L4" s="4" t="s">
        <v>11</v>
      </c>
      <c r="M4" s="5" t="s">
        <v>12</v>
      </c>
      <c r="N4" s="6" t="s">
        <v>13</v>
      </c>
      <c r="O4" s="4" t="s">
        <v>11</v>
      </c>
      <c r="P4" s="5" t="s">
        <v>12</v>
      </c>
      <c r="Q4" s="6" t="s">
        <v>13</v>
      </c>
      <c r="R4" s="4" t="s">
        <v>11</v>
      </c>
      <c r="S4" s="5" t="s">
        <v>12</v>
      </c>
      <c r="T4" s="6" t="s">
        <v>13</v>
      </c>
      <c r="U4" s="3"/>
      <c r="V4" s="2"/>
    </row>
    <row r="5" spans="1:22" x14ac:dyDescent="0.25">
      <c r="A5" s="7"/>
      <c r="B5" s="8" t="s">
        <v>14</v>
      </c>
      <c r="C5" s="8" t="s">
        <v>15</v>
      </c>
      <c r="D5" s="9" t="s">
        <v>16</v>
      </c>
      <c r="E5" s="10" t="s">
        <v>17</v>
      </c>
      <c r="F5" s="70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  <c r="U5" s="3"/>
      <c r="V5" s="2"/>
    </row>
    <row r="6" spans="1:22" x14ac:dyDescent="0.25">
      <c r="A6" s="11">
        <v>1</v>
      </c>
      <c r="B6" s="12" t="s">
        <v>18</v>
      </c>
      <c r="C6" s="13" t="s">
        <v>19</v>
      </c>
      <c r="D6" s="14">
        <v>2.2200000000000002</v>
      </c>
      <c r="E6" s="15"/>
      <c r="F6" s="16">
        <v>155395</v>
      </c>
      <c r="G6" s="17">
        <f>ROUND(D6-(D6*E6),2)</f>
        <v>2.2200000000000002</v>
      </c>
      <c r="H6" s="18">
        <f>ROUND((F6*G6),2)</f>
        <v>344976.9</v>
      </c>
      <c r="I6" s="16">
        <v>5400</v>
      </c>
      <c r="J6" s="17">
        <f>ROUND(D6-(D6*E6),2)</f>
        <v>2.2200000000000002</v>
      </c>
      <c r="K6" s="18">
        <f>ROUND((I6*J6),2)</f>
        <v>11988</v>
      </c>
      <c r="L6" s="16">
        <v>1</v>
      </c>
      <c r="M6" s="17">
        <f>ROUND(D6-(D6*E6),2)</f>
        <v>2.2200000000000002</v>
      </c>
      <c r="N6" s="18">
        <f>ROUND((L6*M6),2)</f>
        <v>2.2200000000000002</v>
      </c>
      <c r="O6" s="16">
        <v>1</v>
      </c>
      <c r="P6" s="17">
        <f>ROUND(D6-(D6*E6),2)</f>
        <v>2.2200000000000002</v>
      </c>
      <c r="Q6" s="18">
        <f>ROUND((O6*P6),2)</f>
        <v>2.2200000000000002</v>
      </c>
      <c r="R6" s="16">
        <v>1</v>
      </c>
      <c r="S6" s="17">
        <f>ROUND(D6-(D6*E6),2)</f>
        <v>2.2200000000000002</v>
      </c>
      <c r="T6" s="18">
        <f>ROUND((R6*S6),2)</f>
        <v>2.2200000000000002</v>
      </c>
      <c r="U6" s="19"/>
      <c r="V6" s="2"/>
    </row>
    <row r="7" spans="1:22" x14ac:dyDescent="0.25">
      <c r="A7" s="11">
        <v>2</v>
      </c>
      <c r="B7" s="12" t="s">
        <v>20</v>
      </c>
      <c r="C7" s="13" t="s">
        <v>19</v>
      </c>
      <c r="D7" s="14">
        <v>2.2799999999999998</v>
      </c>
      <c r="E7" s="15"/>
      <c r="F7" s="16">
        <v>365805</v>
      </c>
      <c r="G7" s="17">
        <f>ROUND(D7-(D7*E7),2)</f>
        <v>2.2799999999999998</v>
      </c>
      <c r="H7" s="18">
        <f>ROUND((F7*G7),2)</f>
        <v>834035.4</v>
      </c>
      <c r="I7" s="16">
        <v>112485</v>
      </c>
      <c r="J7" s="17">
        <f>ROUND(D7-(D7*E7),2)</f>
        <v>2.2799999999999998</v>
      </c>
      <c r="K7" s="18">
        <f>ROUND((I7*J7),2)</f>
        <v>256465.8</v>
      </c>
      <c r="L7" s="16">
        <v>62680</v>
      </c>
      <c r="M7" s="17">
        <f>ROUND(D7-(D7*E7),2)</f>
        <v>2.2799999999999998</v>
      </c>
      <c r="N7" s="18">
        <f>ROUND((L7*M7),2)</f>
        <v>142910.39999999999</v>
      </c>
      <c r="O7" s="16">
        <v>6000</v>
      </c>
      <c r="P7" s="17">
        <f>ROUND(D7-(D7*E7),2)</f>
        <v>2.2799999999999998</v>
      </c>
      <c r="Q7" s="18">
        <f>ROUND((O7*P7),2)</f>
        <v>13680</v>
      </c>
      <c r="R7" s="16">
        <v>5200</v>
      </c>
      <c r="S7" s="17">
        <f>ROUND(D7-(D7*E7),2)</f>
        <v>2.2799999999999998</v>
      </c>
      <c r="T7" s="18">
        <f>ROUND((R7*S7),2)</f>
        <v>11856</v>
      </c>
      <c r="U7" s="19"/>
      <c r="V7" s="2"/>
    </row>
    <row r="8" spans="1:22" ht="15.75" thickBot="1" x14ac:dyDescent="0.3">
      <c r="A8" s="20"/>
      <c r="B8" s="21"/>
      <c r="C8" s="22"/>
      <c r="D8" s="23"/>
      <c r="E8" s="57"/>
      <c r="F8" s="73" t="s">
        <v>21</v>
      </c>
      <c r="G8" s="73"/>
      <c r="H8" s="58">
        <f>H6+H7</f>
        <v>1179012.3</v>
      </c>
      <c r="I8" s="73" t="s">
        <v>21</v>
      </c>
      <c r="J8" s="73"/>
      <c r="K8" s="58">
        <f>K6+K7</f>
        <v>268453.8</v>
      </c>
      <c r="L8" s="74" t="s">
        <v>21</v>
      </c>
      <c r="M8" s="74"/>
      <c r="N8" s="58">
        <f>N6+N7</f>
        <v>142912.62</v>
      </c>
      <c r="O8" s="73" t="s">
        <v>21</v>
      </c>
      <c r="P8" s="73"/>
      <c r="Q8" s="58">
        <f>Q6+Q7</f>
        <v>13682.22</v>
      </c>
      <c r="R8" s="73" t="s">
        <v>21</v>
      </c>
      <c r="S8" s="73"/>
      <c r="T8" s="58">
        <f>T6+T7</f>
        <v>11858.22</v>
      </c>
      <c r="U8" s="19"/>
      <c r="V8" s="2"/>
    </row>
    <row r="9" spans="1:22" ht="15.75" thickBot="1" x14ac:dyDescent="0.3">
      <c r="A9" s="63"/>
      <c r="B9" s="64"/>
      <c r="C9" s="64"/>
      <c r="D9" s="64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6"/>
      <c r="U9" s="19"/>
      <c r="V9" s="2"/>
    </row>
    <row r="10" spans="1:22" ht="135" x14ac:dyDescent="0.25">
      <c r="A10" s="24"/>
      <c r="B10" s="25"/>
      <c r="C10" s="26"/>
      <c r="D10" s="26"/>
      <c r="E10" s="26"/>
      <c r="F10" s="53" t="s">
        <v>22</v>
      </c>
      <c r="G10" s="54" t="s">
        <v>5</v>
      </c>
      <c r="H10" s="55" t="s">
        <v>23</v>
      </c>
      <c r="I10" s="53" t="s">
        <v>24</v>
      </c>
      <c r="J10" s="53" t="s">
        <v>5</v>
      </c>
      <c r="K10" s="53" t="s">
        <v>25</v>
      </c>
      <c r="L10" s="56" t="s">
        <v>24</v>
      </c>
      <c r="M10" s="53" t="s">
        <v>5</v>
      </c>
      <c r="N10" s="53" t="s">
        <v>25</v>
      </c>
      <c r="O10" s="56" t="s">
        <v>24</v>
      </c>
      <c r="P10" s="53" t="s">
        <v>5</v>
      </c>
      <c r="Q10" s="53" t="s">
        <v>25</v>
      </c>
      <c r="R10" s="56" t="s">
        <v>24</v>
      </c>
      <c r="S10" s="53" t="s">
        <v>5</v>
      </c>
      <c r="T10" s="52" t="s">
        <v>25</v>
      </c>
      <c r="U10" s="19"/>
      <c r="V10" s="2"/>
    </row>
    <row r="11" spans="1:22" ht="90" x14ac:dyDescent="0.25">
      <c r="A11" s="11">
        <v>3</v>
      </c>
      <c r="B11" s="12" t="s">
        <v>32</v>
      </c>
      <c r="C11" s="27"/>
      <c r="D11" s="28"/>
      <c r="E11" s="29"/>
      <c r="F11" s="30">
        <f>ROUND(H8*0.02,2)</f>
        <v>23580.25</v>
      </c>
      <c r="G11" s="31"/>
      <c r="H11" s="32">
        <f>ROUND(F11-(F11*G11),2)</f>
        <v>23580.25</v>
      </c>
      <c r="I11" s="30">
        <f>ROUND(K8*0.02,2)</f>
        <v>5369.08</v>
      </c>
      <c r="J11" s="59"/>
      <c r="K11" s="32">
        <f>ROUND(I11-(I11*J11),2)</f>
        <v>5369.08</v>
      </c>
      <c r="L11" s="30">
        <f>ROUND(N8*0.02,2)</f>
        <v>2858.25</v>
      </c>
      <c r="M11" s="59"/>
      <c r="N11" s="32">
        <f>ROUND(L11-(L11*M11),2)</f>
        <v>2858.25</v>
      </c>
      <c r="O11" s="30">
        <f>ROUND(Q8*0.02,2)</f>
        <v>273.64</v>
      </c>
      <c r="P11" s="59"/>
      <c r="Q11" s="32">
        <f>ROUND(O11-(O11*P11),2)</f>
        <v>273.64</v>
      </c>
      <c r="R11" s="32">
        <v>10</v>
      </c>
      <c r="S11" s="59"/>
      <c r="T11" s="32">
        <f>ROUND(R11-(R11*S11),2)</f>
        <v>10</v>
      </c>
      <c r="U11" s="19"/>
      <c r="V11" s="2"/>
    </row>
    <row r="12" spans="1:22" ht="15.75" thickBot="1" x14ac:dyDescent="0.3">
      <c r="A12" s="33"/>
      <c r="B12" s="67" t="s">
        <v>26</v>
      </c>
      <c r="C12" s="68"/>
      <c r="D12" s="68"/>
      <c r="E12" s="68"/>
      <c r="F12" s="34"/>
      <c r="G12" s="34"/>
      <c r="H12" s="35">
        <f>ROUND(H8+H11,2)</f>
        <v>1202592.55</v>
      </c>
      <c r="I12" s="35"/>
      <c r="J12" s="35"/>
      <c r="K12" s="35">
        <f>ROUND(K8+K11,2)</f>
        <v>273822.88</v>
      </c>
      <c r="L12" s="35"/>
      <c r="M12" s="35"/>
      <c r="N12" s="35">
        <f>ROUND(N8+N11,2)</f>
        <v>145770.87</v>
      </c>
      <c r="O12" s="35"/>
      <c r="P12" s="35"/>
      <c r="Q12" s="35">
        <f>ROUND(Q8+Q11,2)</f>
        <v>13955.86</v>
      </c>
      <c r="R12" s="35"/>
      <c r="S12" s="35"/>
      <c r="T12" s="36">
        <f>ROUND(T8+T11,2)</f>
        <v>11868.22</v>
      </c>
      <c r="U12" s="37"/>
      <c r="V12" s="2"/>
    </row>
    <row r="13" spans="1:22" ht="48" customHeight="1" thickBot="1" x14ac:dyDescent="0.3">
      <c r="A13" s="38"/>
      <c r="B13" s="69" t="s">
        <v>27</v>
      </c>
      <c r="C13" s="69"/>
      <c r="D13" s="69"/>
      <c r="E13" s="69"/>
      <c r="F13" s="39">
        <f>H12+K12+N12+Q12+T12</f>
        <v>1648010.3800000004</v>
      </c>
      <c r="G13" s="40"/>
      <c r="H13" s="41"/>
      <c r="I13" s="42"/>
      <c r="J13" s="42"/>
      <c r="K13" s="41"/>
      <c r="L13" s="42"/>
      <c r="M13" s="42"/>
      <c r="N13" s="41"/>
      <c r="O13" s="42"/>
      <c r="P13" s="42"/>
      <c r="Q13" s="41"/>
      <c r="R13" s="42"/>
      <c r="S13" s="42"/>
      <c r="T13" s="43"/>
      <c r="U13" s="37"/>
      <c r="V13" s="2"/>
    </row>
    <row r="14" spans="1:22" ht="15.75" x14ac:dyDescent="0.25">
      <c r="A14" s="44"/>
      <c r="B14" s="45"/>
      <c r="C14" s="45"/>
      <c r="D14" s="45"/>
      <c r="E14" s="45"/>
      <c r="F14" s="46"/>
      <c r="G14" s="47"/>
      <c r="H14" s="48"/>
      <c r="I14" s="49"/>
      <c r="J14" s="49"/>
      <c r="K14" s="48"/>
      <c r="L14" s="49"/>
      <c r="M14" s="49"/>
      <c r="N14" s="48"/>
      <c r="O14" s="49"/>
      <c r="P14" s="49"/>
      <c r="Q14" s="48"/>
      <c r="R14" s="49"/>
      <c r="S14" s="49"/>
      <c r="T14" s="50"/>
      <c r="U14" s="37"/>
      <c r="V14" s="2"/>
    </row>
    <row r="15" spans="1:22" x14ac:dyDescent="0.25">
      <c r="A15" s="60" t="s">
        <v>33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19"/>
      <c r="V15" s="2"/>
    </row>
    <row r="16" spans="1:22" x14ac:dyDescent="0.25">
      <c r="A16" s="60" t="s">
        <v>28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19"/>
      <c r="V16" s="2"/>
    </row>
    <row r="17" spans="1:22" x14ac:dyDescent="0.25">
      <c r="A17" s="60" t="s">
        <v>29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19"/>
      <c r="V17" s="2"/>
    </row>
    <row r="18" spans="1:22" x14ac:dyDescent="0.25">
      <c r="A18" s="60" t="s">
        <v>30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19"/>
      <c r="V18" s="2"/>
    </row>
    <row r="19" spans="1:22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19"/>
      <c r="V19" s="2"/>
    </row>
    <row r="20" spans="1:22" x14ac:dyDescent="0.25">
      <c r="A20" s="61" t="s">
        <v>31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1"/>
      <c r="V20" s="2"/>
    </row>
    <row r="21" spans="1:22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19"/>
      <c r="V21" s="2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</row>
  </sheetData>
  <sheetProtection algorithmName="SHA-512" hashValue="00AEPXKPAh68ysKm5VtsJZZODTvqtPzDmmydeMOLJOvqyArBOfumG/28a9Fbya1vg7xDjWALfHYC7Rnhfmrtow==" saltValue="rm0rK5Mok1K/zMM5arWXdA==" spinCount="100000" sheet="1" objects="1" scenarios="1"/>
  <mergeCells count="27">
    <mergeCell ref="A1:T1"/>
    <mergeCell ref="A2:T2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R3:T3"/>
    <mergeCell ref="F5:T5"/>
    <mergeCell ref="F8:G8"/>
    <mergeCell ref="I8:J8"/>
    <mergeCell ref="L8:M8"/>
    <mergeCell ref="O8:P8"/>
    <mergeCell ref="R8:S8"/>
    <mergeCell ref="A18:T18"/>
    <mergeCell ref="A20:T20"/>
    <mergeCell ref="A21:T21"/>
    <mergeCell ref="A9:T9"/>
    <mergeCell ref="B12:E12"/>
    <mergeCell ref="B13:E13"/>
    <mergeCell ref="A15:T15"/>
    <mergeCell ref="A16:T16"/>
    <mergeCell ref="A17:T17"/>
  </mergeCells>
  <pageMargins left="0.27" right="0.25" top="0.75" bottom="0.44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2019-07-30T05:45:37Z</dcterms:modified>
</cp:coreProperties>
</file>